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C:\Users\atzoumas\Documents\Internal Audit\2023-24 Audits\"/>
    </mc:Choice>
  </mc:AlternateContent>
  <xr:revisionPtr revIDLastSave="0" documentId="13_ncr:1_{70DCA9AD-2517-47B8-AF1C-61FB5708BBD6}" xr6:coauthVersionLast="36" xr6:coauthVersionMax="36" xr10:uidLastSave="{00000000-0000-0000-0000-000000000000}"/>
  <bookViews>
    <workbookView xWindow="-50" yWindow="-50" windowWidth="23130" windowHeight="12440" xr2:uid="{00000000-000D-0000-FFFF-FFFF00000000}"/>
  </bookViews>
  <sheets>
    <sheet name="Sheet1" sheetId="1" r:id="rId1"/>
    <sheet name="Sheet2" sheetId="2" r:id="rId2"/>
    <sheet name="Sheet3" sheetId="3" r:id="rId3"/>
  </sheets>
  <definedNames>
    <definedName name="_xlnm.Print_Area" localSheetId="0">Sheet1!$A$1:$I$65</definedName>
    <definedName name="_xlnm.Print_Titles" localSheetId="0">Sheet1!$1:$2</definedName>
  </definedNames>
  <calcPr calcId="191029"/>
</workbook>
</file>

<file path=xl/calcChain.xml><?xml version="1.0" encoding="utf-8"?>
<calcChain xmlns="http://schemas.openxmlformats.org/spreadsheetml/2006/main">
  <c r="G52" i="1" l="1"/>
  <c r="H52" i="1" l="1"/>
  <c r="H58" i="1" s="1"/>
  <c r="H54" i="1"/>
  <c r="H57" i="1"/>
  <c r="H53" i="1"/>
  <c r="B63" i="1" l="1"/>
  <c r="B62" i="1"/>
  <c r="F38" i="1" l="1"/>
  <c r="D42" i="1" l="1"/>
  <c r="D47" i="1"/>
  <c r="D45" i="1"/>
  <c r="D44" i="1"/>
  <c r="D43" i="1"/>
  <c r="D41" i="1"/>
  <c r="B64" i="1" l="1"/>
  <c r="D33" i="1" l="1"/>
  <c r="D38" i="1" s="1"/>
  <c r="D52" i="1" l="1"/>
  <c r="D46" i="1"/>
  <c r="D48" i="1" l="1"/>
  <c r="E47" i="1" l="1"/>
  <c r="E43" i="1"/>
  <c r="E42" i="1"/>
  <c r="E41" i="1"/>
  <c r="E44" i="1"/>
  <c r="E45" i="1"/>
  <c r="E46" i="1"/>
  <c r="C52" i="1" l="1"/>
  <c r="E52" i="1" l="1"/>
</calcChain>
</file>

<file path=xl/sharedStrings.xml><?xml version="1.0" encoding="utf-8"?>
<sst xmlns="http://schemas.openxmlformats.org/spreadsheetml/2006/main" count="247" uniqueCount="178">
  <si>
    <t>Project Description</t>
  </si>
  <si>
    <t>Company Contact</t>
  </si>
  <si>
    <t>Hours To Complete</t>
  </si>
  <si>
    <t>Objective/Status</t>
  </si>
  <si>
    <t>CFO</t>
  </si>
  <si>
    <t>Internal Audits</t>
  </si>
  <si>
    <t>Ongoing</t>
  </si>
  <si>
    <t>Management Assists</t>
  </si>
  <si>
    <t>Executive Managers</t>
  </si>
  <si>
    <t>Support Business Continuity Plan Development</t>
  </si>
  <si>
    <r>
      <t>Misconduct Investigations</t>
    </r>
    <r>
      <rPr>
        <sz val="11"/>
        <color indexed="9"/>
        <rFont val="Arial"/>
        <family val="2"/>
      </rPr>
      <t xml:space="preserve"> </t>
    </r>
  </si>
  <si>
    <t>Auditor</t>
  </si>
  <si>
    <t>Location</t>
  </si>
  <si>
    <t>CEO</t>
  </si>
  <si>
    <t>Audit Chairman</t>
  </si>
  <si>
    <r>
      <t>Administration</t>
    </r>
    <r>
      <rPr>
        <sz val="11"/>
        <color indexed="9"/>
        <rFont val="Arial"/>
        <family val="2"/>
      </rPr>
      <t xml:space="preserve"> </t>
    </r>
  </si>
  <si>
    <t xml:space="preserve"> </t>
  </si>
  <si>
    <t>Potential Hours</t>
  </si>
  <si>
    <t>Planned Hours</t>
  </si>
  <si>
    <t>Planned Audit Period</t>
  </si>
  <si>
    <r>
      <t>Work with management to develop a meaningful plan to minimize the adverse affects of a disaster.  Being ill prepared for a disaster can cost lives, affect customer relations, decrease revenues, and/or increase the cost of operations.  We believe the investment is essential to the long-term</t>
    </r>
    <r>
      <rPr>
        <sz val="11"/>
        <rFont val="Arial"/>
        <family val="2"/>
      </rPr>
      <t xml:space="preserve"> welfare of the employees</t>
    </r>
    <r>
      <rPr>
        <sz val="11"/>
        <color indexed="8"/>
        <rFont val="Arial"/>
        <family val="2"/>
      </rPr>
      <t xml:space="preserve"> and achievement of corporate objectives.  </t>
    </r>
  </si>
  <si>
    <t>Hours in Year</t>
  </si>
  <si>
    <t>PTO</t>
  </si>
  <si>
    <t xml:space="preserve">Administrative* </t>
  </si>
  <si>
    <t>Available Audit Hours Calculation</t>
  </si>
  <si>
    <t>As Needed</t>
  </si>
  <si>
    <t>Hour Shortfall</t>
  </si>
  <si>
    <t xml:space="preserve">Audit Executive     </t>
  </si>
  <si>
    <t>June</t>
  </si>
  <si>
    <t>Risk Management</t>
  </si>
  <si>
    <t>Optional Work</t>
  </si>
  <si>
    <t>Quarterly</t>
  </si>
  <si>
    <t>Total Risk Management Hours</t>
  </si>
  <si>
    <t>Project Team Participation</t>
  </si>
  <si>
    <t>Conduct Misconduct &amp; Compliance Investigations</t>
  </si>
  <si>
    <t>July</t>
  </si>
  <si>
    <t>Total Internal Audit Hours</t>
  </si>
  <si>
    <t>Total Hours</t>
  </si>
  <si>
    <t>Audit Exec</t>
  </si>
  <si>
    <t>Performance Funding Metrics</t>
  </si>
  <si>
    <t>Remote</t>
  </si>
  <si>
    <t>November</t>
  </si>
  <si>
    <t>Risk Management Impact</t>
  </si>
  <si>
    <t>Assure compliance with Board of Governor's Regulation 5.001, Performance-based Funding, requirement for an annual audit.</t>
  </si>
  <si>
    <t>Audit Budget Impact</t>
  </si>
  <si>
    <t>April</t>
  </si>
  <si>
    <t>Student Housing</t>
  </si>
  <si>
    <t>Housing Facilities</t>
  </si>
  <si>
    <t xml:space="preserve">Confirm students are living in a safe and inviting environment conducive to academic success. </t>
  </si>
  <si>
    <t xml:space="preserve">September </t>
  </si>
  <si>
    <t>Compliance Activities</t>
  </si>
  <si>
    <t>Audit, Risk &amp; Compliance Training</t>
  </si>
  <si>
    <t>Various</t>
  </si>
  <si>
    <t>President's Cabinet</t>
  </si>
  <si>
    <t>Accounts Payable</t>
  </si>
  <si>
    <t>Finance</t>
  </si>
  <si>
    <t>August</t>
  </si>
  <si>
    <t>n/a</t>
  </si>
  <si>
    <t>July - August</t>
  </si>
  <si>
    <t xml:space="preserve">Reduce risk of undetected compliance issues. </t>
  </si>
  <si>
    <t xml:space="preserve">Develop more effective audit, compliance, and risk management programs. </t>
  </si>
  <si>
    <t>Conduct investigations of alleged misconduct.</t>
  </si>
  <si>
    <t>Succession Planning Evaluation</t>
  </si>
  <si>
    <t>Health &amp; Safety Dept</t>
  </si>
  <si>
    <t xml:space="preserve">Losses from operational exposures can be mitigated through the cost effective transfer of risks to insurance pools/coverages. </t>
  </si>
  <si>
    <r>
      <t xml:space="preserve">Ongoing risk management meetings with executive management, monitoring changes in key business processes, and tracking economic trends helps facilitates management’s achievement of strategic objectives and </t>
    </r>
    <r>
      <rPr>
        <sz val="11"/>
        <rFont val="Arial"/>
        <family val="2"/>
      </rPr>
      <t xml:space="preserve">minimize the impact of adverse market changes/occurrences. </t>
    </r>
    <r>
      <rPr>
        <sz val="11"/>
        <color indexed="8"/>
        <rFont val="Arial"/>
        <family val="2"/>
      </rPr>
      <t>ERM Program implementation continues with creation of a Governance, Risk and Control (GRC) evaluation using the COSO 2017 Integrated Framework.</t>
    </r>
  </si>
  <si>
    <t xml:space="preserve">An enterprise risk management program is required by the Board of Governors for all universities. Program assures significant exposures are cost effectively mitigated and changes in risk are monitored and appropriately responded to. </t>
  </si>
  <si>
    <t>All Areas</t>
  </si>
  <si>
    <t>Minimize the impact of turnover on the achievement of the university's strategic business objectives.</t>
  </si>
  <si>
    <t xml:space="preserve">Avoid the loss of institutional knowledge and assure operational continuity to the extent possible. </t>
  </si>
  <si>
    <t xml:space="preserve">Support management's response and remediation of reported deficiencies from internal and external authorities. </t>
  </si>
  <si>
    <t xml:space="preserve">Mitigate risks identified by audit activities. Assure timely remediation to avoid repeat findings and promote strong relationships with audit authorities. </t>
  </si>
  <si>
    <t xml:space="preserve">Accounting </t>
  </si>
  <si>
    <t>Develop Audit Committee Agenda Presentations and Minutes</t>
  </si>
  <si>
    <t>Prepare Annual Internal Audit and Compliance Activities Report</t>
  </si>
  <si>
    <t>Presentation of Audit, Risk Management, and Compliance efforts to the Audit Committee.</t>
  </si>
  <si>
    <t xml:space="preserve">Assures the Audit Committee is well informed of all significant exposures to the achievement of the university's strategic business objectives and compliance with regulatory requirements. </t>
  </si>
  <si>
    <t xml:space="preserve">Assure the Internal Audit and Compliance function is effectively operating. </t>
  </si>
  <si>
    <t>Confirm all compliance information links are functioning, information is current, information is accessible to hearing impaired, and all required sites are listed.</t>
  </si>
  <si>
    <t xml:space="preserve">Avoid regulatory agency compliance or legal issues. </t>
  </si>
  <si>
    <t>Admissions Department</t>
  </si>
  <si>
    <t>Avoid repeat allegations of misconduct and a second external investigation.</t>
  </si>
  <si>
    <t xml:space="preserve">Enhance outcomes of senior leadership strategic initiatives and hiring efforts. </t>
  </si>
  <si>
    <t xml:space="preserve">Avoid resource losses associated with loss of data, accessibility, operations, financial reporting, etc., due to nature or malicious disaster(s). </t>
  </si>
  <si>
    <t>Total Compliance Hours</t>
  </si>
  <si>
    <t>Total Investigations Hours</t>
  </si>
  <si>
    <t>Total Management Assist Hours</t>
  </si>
  <si>
    <t>Total Administrative Hours</t>
  </si>
  <si>
    <t>Breakdown of Allocation of Hours</t>
  </si>
  <si>
    <r>
      <t xml:space="preserve">Support management’s development of internal controls over financial reporting to </t>
    </r>
    <r>
      <rPr>
        <sz val="11"/>
        <rFont val="Arial"/>
        <family val="2"/>
      </rPr>
      <t xml:space="preserve">help avoid material errors. </t>
    </r>
  </si>
  <si>
    <t>Support management's continuous improvement of compliance with external regulations and remediation of external audit findings.</t>
  </si>
  <si>
    <t>Mitigate risk of financial report error and perception of university's integrity.</t>
  </si>
  <si>
    <t>Mauldin &amp; Jenkins
Audit Exec</t>
  </si>
  <si>
    <t xml:space="preserve">* Includes expense reporting, performance evaluation, relationship building, standing management meetings, holidays, etc. </t>
  </si>
  <si>
    <t>Total Potential Hours</t>
  </si>
  <si>
    <t>Follow-up and Resolution of Recognized  Deficiencies</t>
  </si>
  <si>
    <t>Time Available to Support Management Assist Requests.</t>
  </si>
  <si>
    <t>Total Optional Work Hours</t>
  </si>
  <si>
    <t>Support State Auditor and BOG Audits</t>
  </si>
  <si>
    <t>Business and Accounting Areas</t>
  </si>
  <si>
    <t>Avoid fraud, waste and abuse losses.</t>
  </si>
  <si>
    <t>Vice President of Student Affairs</t>
  </si>
  <si>
    <t>Support management's efforts to improve the efficiency of operational processes such as time accounting and work orders, comply with external regulation changes, and resolve audit findings.</t>
  </si>
  <si>
    <t>VP Enrollment</t>
  </si>
  <si>
    <t>July- August</t>
  </si>
  <si>
    <t xml:space="preserve">Support development of integrated process controls that assure student applications are evaluated timely, without bias, and in support of the achievement of Performance Funding metrics. </t>
  </si>
  <si>
    <t>December</t>
  </si>
  <si>
    <t>Support management's efforts to design and implement effective internal controls to deter fraud, waste and abuse. Continue with Procurement and Budget controls.</t>
  </si>
  <si>
    <t>Work with Compliance Partners on Annual Compliance Reports and Implementation of new laws and regulations.</t>
  </si>
  <si>
    <t>Pcard Card Charges and Vendor Use Audit</t>
  </si>
  <si>
    <t>Annual Consumer Information and other Key Website Reviews</t>
  </si>
  <si>
    <t>Develop and implement new regulations as BOG, State, and Federal regulations change.</t>
  </si>
  <si>
    <t>General Counsel</t>
  </si>
  <si>
    <t>Develop university regulations to mirror new or changed Board of Governor (BOG), state, or Federal regulations and statutes.</t>
  </si>
  <si>
    <t>Evaluate Fraud Risk Control Ratings</t>
  </si>
  <si>
    <t>Update Annual Internal Audit, Risk Management  and Compliance Plan</t>
  </si>
  <si>
    <t>Assure optimal coverage of the university's significant exposures.</t>
  </si>
  <si>
    <t xml:space="preserve">Study Effectiveness of Student Survey to  Support Strategic Objectives </t>
  </si>
  <si>
    <t>Provost</t>
  </si>
  <si>
    <t>Mitigate risk of SUS Board of Governor's or State Legislature's concern with university leadership stewardship of funding and integrity. Avoid public controversy.</t>
  </si>
  <si>
    <t>Inform the Audit Committee of the Internal Audit and Compliance Department's achievements.</t>
  </si>
  <si>
    <t>Utilize Enterprise Risk Assessment to focus Internal Audit and Compliance resources on highest risks to the achievement of the university's objectives.</t>
  </si>
  <si>
    <t xml:space="preserve">Create high level report on state of student housing including availability of safe rooms to accommodate enrollment growth, student satisfaction rating, maintenance level and planning, and general management of operations.  </t>
  </si>
  <si>
    <t>Campus wide IT Resources</t>
  </si>
  <si>
    <t>Reduce risk of cyber breach and data ransom including interruption in access to, corruption of, or loss of university data processing systems and/or critical information. Avoid reputation damage.</t>
  </si>
  <si>
    <t xml:space="preserve">Campus wide </t>
  </si>
  <si>
    <t xml:space="preserve">Review executive and other material Pcard user  expense report statements for inappropriate expenditures.  Confirm controls are operating effectively. Identify any trends in vendor preferences in the past three fiscal years. </t>
  </si>
  <si>
    <t>Support seamless completion of State Auditor Financial Statement, Operational, Federal Award, and Financial Aid audits as well as BOG requests and audit follow-up.</t>
  </si>
  <si>
    <t xml:space="preserve">Ensure good standing with State Auditor's office and Board of Governors with timely and complete request responses and reliable identified deficiency remediation. </t>
  </si>
  <si>
    <t>Confirm the design and effectiveness of IT general controls and security measures, including SOC2 reports from 3rd parties. Conduct phishing vulnerability test to enhance access security. Confirm effective data back-up and recovery protocols are in place</t>
  </si>
  <si>
    <t xml:space="preserve">IT General Control and Cyber Security Audit, including Access Security </t>
  </si>
  <si>
    <t>Evaluate the extent to which findings reported by the Crowe auditor's and previous internal audit reports have been remediated.</t>
  </si>
  <si>
    <t>Improve the control environment to help assure the NC Foundation provides strong financial support to the achievement of the university's strategic goals.</t>
  </si>
  <si>
    <t xml:space="preserve">Evaluate the extent to which student survey feedback provides useful information in the development of academic programs, the evaluation of faculty performance, and effective Board of Trustee oversight. </t>
  </si>
  <si>
    <t xml:space="preserve">Mitigate the risk that student preferences and input on faculty performance are not considered in the design of academic programs and monitoring of faculty compliance with university regulations as well as Federal and State laws and regulations. </t>
  </si>
  <si>
    <t>New College Foundation</t>
  </si>
  <si>
    <t>Depends on Auditee's Remediation Timeline</t>
  </si>
  <si>
    <t>The ongoing expenditure review will help mitigate the risk of significant policy violations, adverse public image, and fraud/whistleblower investigation.</t>
  </si>
  <si>
    <t>Post-Tenure Faculty Review Audit</t>
  </si>
  <si>
    <t>Faculty</t>
  </si>
  <si>
    <t xml:space="preserve">January </t>
  </si>
  <si>
    <t>May</t>
  </si>
  <si>
    <t xml:space="preserve">Ensure good standing with State Auditor's office and Board of Governors by complying with Florida laws and regulations. </t>
  </si>
  <si>
    <t>Follow-up on Admissions Department Process Control Recommendations</t>
  </si>
  <si>
    <t xml:space="preserve">Evaluate NAIA Conference Compliance </t>
  </si>
  <si>
    <t>Athletics Director</t>
  </si>
  <si>
    <t>Cook Hall</t>
  </si>
  <si>
    <t xml:space="preserve">May </t>
  </si>
  <si>
    <t>Confirm the university has personnel in place with strong NAIA conference knowledge and independence to assure compliance with conference rules.</t>
  </si>
  <si>
    <t xml:space="preserve">Help the university avoid sanctions and negative press from NAIA conference rule violations. </t>
  </si>
  <si>
    <t>Support Annual Financial Statement for University and DSOs</t>
  </si>
  <si>
    <t>Follow-up on Foundation, Payroll and other Audit Report Findings</t>
  </si>
  <si>
    <t>Maintain COSO Based Enterprise Risk Assessment and Planning (ERM) Model. Add Website and Awareness Training</t>
  </si>
  <si>
    <t>Audit Executive obtain continuing education units to stay aware of current industry issues and maintain certifications. Includes university's internal Skillsoft training.</t>
  </si>
  <si>
    <t>Evaluate University's Employee Compliance Training Program</t>
  </si>
  <si>
    <t>Chief Human Resources Officer</t>
  </si>
  <si>
    <t>July through December</t>
  </si>
  <si>
    <t>July through September</t>
  </si>
  <si>
    <t>Confirm university's employee training program includes all required Federal, State, and BOG required new employee and refresher training. Confirm all employees participate in training as scheduled.</t>
  </si>
  <si>
    <t xml:space="preserve">Avoid legal action, sanctions, and losses associated with compliance violations or inappropriate acts performed by university employees. </t>
  </si>
  <si>
    <t xml:space="preserve">Confirm the university's compliance with Florida legislature amended section 1001.706 requiring tenured faculty undergo a comprehensive post-tenure review every five years. </t>
  </si>
  <si>
    <t xml:space="preserve">Audit to confirm the reliable, complete, accurate and timely reporting of data submissions to the Board of Governors in support the Performance Funding Metrics model. </t>
  </si>
  <si>
    <t>Work with thirteen university Compliance Partners to prepare annual audit reports, resolve obstacles, and promote compliance. Support General Counsel and leadership team with implementation of new compliance laws and Board of Governor regulations.</t>
  </si>
  <si>
    <t>Internal Audit Personnel</t>
  </si>
  <si>
    <t>Base Pay (Proposed)</t>
  </si>
  <si>
    <t>Evaluate Insurance Coverages and Compliance</t>
  </si>
  <si>
    <t>Support the evaluation of exposures and utilization of insurance coverage as a means of transferring risk. Follow-up on Division of Risk Management report findings.</t>
  </si>
  <si>
    <t>Support President's Cabinet committee, hiring committees, other requested administration support.</t>
  </si>
  <si>
    <t>Proposed Co-sourcing</t>
  </si>
  <si>
    <t>Benefits</t>
  </si>
  <si>
    <t>Budget Per Line Item</t>
  </si>
  <si>
    <t>Professional Memberships</t>
  </si>
  <si>
    <t>Proposed Internal Audit Budget</t>
  </si>
  <si>
    <t>Total Proposed Budget</t>
  </si>
  <si>
    <t>Training and Conferences</t>
  </si>
  <si>
    <t>Office Supplies</t>
  </si>
  <si>
    <t>Travel to State University System Events</t>
  </si>
  <si>
    <t>2023-24 Fiscal Year Internal Audit, Risk Management, and Compliance Activity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</si>
</sst>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quot;$&quot;#,##0.00"/>
  </numFmts>
  <fonts count="20" x14ac:knownFonts="1">
    <font>
      <sz val="11"/>
      <color theme="1"/>
      <name val="Calibri"/>
      <family val="2"/>
      <scheme val="minor"/>
    </font>
    <font>
      <sz val="11"/>
      <color indexed="8"/>
      <name val="Calibri"/>
      <family val="2"/>
    </font>
    <font>
      <b/>
      <sz val="14"/>
      <color indexed="58"/>
      <name val="Arial"/>
      <family val="2"/>
    </font>
    <font>
      <sz val="12"/>
      <color indexed="8"/>
      <name val="Times New Roman"/>
      <family val="1"/>
    </font>
    <font>
      <b/>
      <sz val="12"/>
      <color indexed="8"/>
      <name val="Times New Roman"/>
      <family val="1"/>
    </font>
    <font>
      <b/>
      <sz val="11"/>
      <color indexed="58"/>
      <name val="Arial"/>
      <family val="2"/>
    </font>
    <font>
      <b/>
      <sz val="11"/>
      <color indexed="9"/>
      <name val="Arial"/>
      <family val="2"/>
    </font>
    <font>
      <sz val="11"/>
      <color indexed="8"/>
      <name val="Arial"/>
      <family val="2"/>
    </font>
    <font>
      <sz val="11"/>
      <color indexed="9"/>
      <name val="Arial"/>
      <family val="2"/>
    </font>
    <font>
      <sz val="11"/>
      <name val="Arial"/>
      <family val="2"/>
    </font>
    <font>
      <sz val="8"/>
      <name val="Calibri"/>
      <family val="2"/>
    </font>
    <font>
      <sz val="11"/>
      <color theme="1"/>
      <name val="Calibri"/>
      <family val="2"/>
      <scheme val="minor"/>
    </font>
    <font>
      <sz val="10"/>
      <color theme="1"/>
      <name val="Calibri"/>
      <family val="2"/>
      <scheme val="minor"/>
    </font>
    <font>
      <sz val="10"/>
      <color indexed="8"/>
      <name val="Times New Roman"/>
      <family val="1"/>
    </font>
    <font>
      <b/>
      <sz val="12"/>
      <color theme="1"/>
      <name val="Times New Roman"/>
      <family val="1"/>
    </font>
    <font>
      <sz val="12"/>
      <color theme="1"/>
      <name val="Times New Roman"/>
      <family val="1"/>
    </font>
    <font>
      <b/>
      <sz val="11"/>
      <color theme="1"/>
      <name val="Calibri"/>
      <family val="2"/>
      <scheme val="minor"/>
    </font>
    <font>
      <sz val="12"/>
      <color rgb="FF000000"/>
      <name val="Times New Roman"/>
      <family val="1"/>
    </font>
    <font>
      <b/>
      <sz val="12"/>
      <color rgb="FF000000"/>
      <name val="Times New Roman"/>
      <family val="1"/>
    </font>
    <font>
      <b/>
      <sz val="10"/>
      <color indexed="8"/>
      <name val="Times New Roman"/>
      <family val="1"/>
    </font>
  </fonts>
  <fills count="10">
    <fill>
      <patternFill patternType="none"/>
    </fill>
    <fill>
      <patternFill patternType="gray125"/>
    </fill>
    <fill>
      <patternFill patternType="solid">
        <fgColor indexed="12"/>
        <bgColor indexed="64"/>
      </patternFill>
    </fill>
    <fill>
      <patternFill patternType="solid">
        <fgColor indexed="60"/>
        <bgColor indexed="64"/>
      </patternFill>
    </fill>
    <fill>
      <patternFill patternType="solid">
        <fgColor indexed="10"/>
        <bgColor indexed="64"/>
      </patternFill>
    </fill>
    <fill>
      <patternFill patternType="solid">
        <fgColor indexed="36"/>
        <bgColor indexed="6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cellStyleXfs>
  <cellXfs count="68">
    <xf numFmtId="0" fontId="0" fillId="0" borderId="0" xfId="0"/>
    <xf numFmtId="0" fontId="7" fillId="0" borderId="2" xfId="0" applyFont="1" applyBorder="1" applyAlignment="1">
      <alignment horizontal="center" vertical="top" wrapText="1"/>
    </xf>
    <xf numFmtId="0" fontId="7" fillId="0" borderId="1"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horizontal="center" vertical="top" wrapText="1"/>
    </xf>
    <xf numFmtId="17" fontId="7" fillId="0" borderId="4" xfId="0" applyNumberFormat="1" applyFont="1" applyBorder="1" applyAlignment="1">
      <alignment horizontal="center" vertical="top" wrapText="1"/>
    </xf>
    <xf numFmtId="0" fontId="7" fillId="0" borderId="3" xfId="0" applyFont="1" applyBorder="1" applyAlignment="1">
      <alignment horizontal="center" vertical="top" wrapText="1"/>
    </xf>
    <xf numFmtId="0" fontId="4" fillId="0" borderId="0" xfId="0" applyFont="1"/>
    <xf numFmtId="0" fontId="3" fillId="0" borderId="0" xfId="0" applyFont="1"/>
    <xf numFmtId="6" fontId="3" fillId="0" borderId="0" xfId="0" applyNumberFormat="1" applyFont="1"/>
    <xf numFmtId="0" fontId="0" fillId="0" borderId="0" xfId="0" applyAlignment="1">
      <alignment horizontal="center"/>
    </xf>
    <xf numFmtId="0" fontId="4" fillId="0" borderId="0" xfId="0" applyFont="1" applyAlignment="1">
      <alignment horizontal="center" wrapText="1"/>
    </xf>
    <xf numFmtId="5" fontId="7" fillId="0" borderId="4" xfId="1" applyNumberFormat="1" applyFont="1" applyBorder="1" applyAlignment="1">
      <alignment horizontal="center" vertical="top" wrapText="1"/>
    </xf>
    <xf numFmtId="0" fontId="0" fillId="8" borderId="0" xfId="0" applyFill="1"/>
    <xf numFmtId="166" fontId="7" fillId="0" borderId="4" xfId="1" applyNumberFormat="1" applyFont="1" applyBorder="1" applyAlignment="1">
      <alignment horizontal="center" vertical="top" wrapText="1"/>
    </xf>
    <xf numFmtId="0" fontId="7" fillId="0" borderId="6" xfId="0" applyFont="1" applyBorder="1" applyAlignment="1">
      <alignment vertical="top" wrapText="1"/>
    </xf>
    <xf numFmtId="0" fontId="7" fillId="0" borderId="9" xfId="0" applyFont="1" applyBorder="1" applyAlignment="1">
      <alignment vertical="top" wrapText="1"/>
    </xf>
    <xf numFmtId="0" fontId="5" fillId="9" borderId="3" xfId="0" applyFont="1" applyFill="1" applyBorder="1" applyAlignment="1">
      <alignment vertical="top" wrapText="1"/>
    </xf>
    <xf numFmtId="0" fontId="5" fillId="9" borderId="3" xfId="0" applyFont="1" applyFill="1" applyBorder="1" applyAlignment="1">
      <alignment horizontal="center" vertical="top" wrapText="1"/>
    </xf>
    <xf numFmtId="0" fontId="5" fillId="9" borderId="5" xfId="0" applyFont="1" applyFill="1" applyBorder="1" applyAlignment="1">
      <alignment vertical="top" wrapText="1"/>
    </xf>
    <xf numFmtId="0" fontId="12" fillId="0" borderId="3" xfId="0" applyFont="1" applyBorder="1" applyAlignment="1">
      <alignment horizontal="left" vertical="center" wrapText="1" indent="1"/>
    </xf>
    <xf numFmtId="0" fontId="5" fillId="9" borderId="3" xfId="0" applyFont="1" applyFill="1" applyBorder="1" applyAlignment="1">
      <alignment horizontal="left" vertical="top" wrapText="1"/>
    </xf>
    <xf numFmtId="5" fontId="7" fillId="0" borderId="3" xfId="1" applyNumberFormat="1" applyFont="1" applyBorder="1" applyAlignment="1">
      <alignment horizontal="center" vertical="top" wrapText="1"/>
    </xf>
    <xf numFmtId="5" fontId="7" fillId="0" borderId="2" xfId="1" applyNumberFormat="1" applyFont="1" applyBorder="1" applyAlignment="1">
      <alignment horizontal="center" vertical="top" wrapText="1"/>
    </xf>
    <xf numFmtId="0" fontId="0" fillId="0" borderId="3" xfId="0" applyBorder="1"/>
    <xf numFmtId="0" fontId="12" fillId="0" borderId="0" xfId="0" applyFont="1" applyAlignment="1">
      <alignment horizontal="left" vertical="center" wrapText="1" indent="1"/>
    </xf>
    <xf numFmtId="6" fontId="13" fillId="0" borderId="0" xfId="0" applyNumberFormat="1" applyFont="1" applyAlignment="1">
      <alignment horizontal="left" vertical="center" wrapText="1" indent="1"/>
    </xf>
    <xf numFmtId="0" fontId="13" fillId="0" borderId="0" xfId="0" applyFont="1" applyAlignment="1">
      <alignment horizontal="left" vertical="center" wrapText="1" indent="1"/>
    </xf>
    <xf numFmtId="43" fontId="4" fillId="0" borderId="0" xfId="2" applyFont="1"/>
    <xf numFmtId="164" fontId="4" fillId="0" borderId="0" xfId="1" applyNumberFormat="1" applyFont="1"/>
    <xf numFmtId="165" fontId="3" fillId="0" borderId="0" xfId="2" applyNumberFormat="1" applyFont="1"/>
    <xf numFmtId="165" fontId="4" fillId="0" borderId="0" xfId="2" applyNumberFormat="1" applyFont="1"/>
    <xf numFmtId="0" fontId="7" fillId="0" borderId="10" xfId="0" applyFont="1" applyBorder="1" applyAlignment="1">
      <alignment vertical="top" wrapText="1"/>
    </xf>
    <xf numFmtId="0" fontId="7" fillId="0" borderId="11" xfId="0" applyFont="1" applyBorder="1" applyAlignment="1">
      <alignment horizontal="center" vertical="top" wrapText="1"/>
    </xf>
    <xf numFmtId="5" fontId="7" fillId="0" borderId="12" xfId="1" applyNumberFormat="1" applyFont="1" applyBorder="1" applyAlignment="1">
      <alignment horizontal="center" vertical="top" wrapText="1"/>
    </xf>
    <xf numFmtId="0" fontId="7" fillId="0" borderId="0" xfId="0" applyFont="1" applyBorder="1" applyAlignment="1">
      <alignment vertical="top" wrapText="1"/>
    </xf>
    <xf numFmtId="0" fontId="7" fillId="0" borderId="13" xfId="0" applyFont="1" applyBorder="1" applyAlignment="1">
      <alignment vertical="top" wrapText="1"/>
    </xf>
    <xf numFmtId="0" fontId="7" fillId="0" borderId="13" xfId="0" applyFont="1" applyBorder="1" applyAlignment="1">
      <alignment horizontal="center" vertical="top" wrapText="1"/>
    </xf>
    <xf numFmtId="5" fontId="7" fillId="0" borderId="13" xfId="1" applyNumberFormat="1" applyFont="1" applyBorder="1" applyAlignment="1">
      <alignment horizontal="center" vertical="top" wrapText="1"/>
    </xf>
    <xf numFmtId="9" fontId="0" fillId="0" borderId="0" xfId="3" applyFont="1"/>
    <xf numFmtId="0" fontId="14" fillId="0" borderId="0" xfId="0" applyFont="1"/>
    <xf numFmtId="0" fontId="15" fillId="0" borderId="0" xfId="0" applyFont="1"/>
    <xf numFmtId="165" fontId="15" fillId="0" borderId="0" xfId="2" applyNumberFormat="1" applyFont="1"/>
    <xf numFmtId="165" fontId="15" fillId="0" borderId="7" xfId="2" applyNumberFormat="1" applyFont="1" applyBorder="1"/>
    <xf numFmtId="44" fontId="3" fillId="0" borderId="0" xfId="1" applyFont="1"/>
    <xf numFmtId="0" fontId="17" fillId="0" borderId="0" xfId="0" applyFont="1"/>
    <xf numFmtId="167" fontId="3" fillId="0" borderId="0" xfId="1" applyNumberFormat="1" applyFont="1" applyAlignment="1">
      <alignment horizontal="center"/>
    </xf>
    <xf numFmtId="0" fontId="18" fillId="0" borderId="0" xfId="0" applyFont="1"/>
    <xf numFmtId="0" fontId="16" fillId="0" borderId="0" xfId="0" applyFont="1"/>
    <xf numFmtId="167" fontId="4" fillId="0" borderId="0" xfId="1" applyNumberFormat="1" applyFont="1" applyAlignment="1">
      <alignment horizontal="center"/>
    </xf>
    <xf numFmtId="0" fontId="19" fillId="0" borderId="0" xfId="0" applyFont="1" applyAlignment="1">
      <alignment horizontal="left" vertical="center" wrapText="1" indent="1"/>
    </xf>
    <xf numFmtId="6" fontId="4" fillId="0" borderId="0" xfId="0" applyNumberFormat="1" applyFont="1"/>
    <xf numFmtId="0" fontId="6" fillId="5" borderId="8" xfId="0" applyFont="1" applyFill="1" applyBorder="1" applyAlignment="1">
      <alignment horizontal="center" vertical="top" wrapText="1"/>
    </xf>
    <xf numFmtId="0" fontId="6" fillId="5" borderId="0" xfId="0" applyFont="1" applyFill="1" applyAlignment="1">
      <alignment horizontal="center" vertical="top" wrapText="1"/>
    </xf>
    <xf numFmtId="0" fontId="6" fillId="8" borderId="14" xfId="0" applyFont="1" applyFill="1" applyBorder="1" applyAlignment="1">
      <alignment horizontal="center" vertical="top" wrapText="1"/>
    </xf>
    <xf numFmtId="0" fontId="6" fillId="8" borderId="15" xfId="0" applyFont="1" applyFill="1" applyBorder="1" applyAlignment="1">
      <alignment horizontal="center" vertical="top" wrapText="1"/>
    </xf>
    <xf numFmtId="0" fontId="2" fillId="9" borderId="8" xfId="0" applyFont="1" applyFill="1" applyBorder="1" applyAlignment="1">
      <alignment horizontal="center" vertical="top" wrapText="1"/>
    </xf>
    <xf numFmtId="0" fontId="2" fillId="9" borderId="0" xfId="0" applyFont="1" applyFill="1" applyAlignment="1">
      <alignment horizontal="center" vertical="top" wrapText="1"/>
    </xf>
    <xf numFmtId="0" fontId="6" fillId="2" borderId="8" xfId="0" applyFont="1" applyFill="1" applyBorder="1" applyAlignment="1">
      <alignment horizontal="center" vertical="top" wrapText="1"/>
    </xf>
    <xf numFmtId="0" fontId="6" fillId="2" borderId="0" xfId="0" applyFont="1" applyFill="1" applyAlignment="1">
      <alignment horizontal="center" vertical="top" wrapText="1"/>
    </xf>
    <xf numFmtId="0" fontId="6" fillId="6" borderId="8" xfId="0" applyFont="1" applyFill="1" applyBorder="1" applyAlignment="1">
      <alignment horizontal="center" vertical="top" wrapText="1"/>
    </xf>
    <xf numFmtId="0" fontId="6" fillId="6" borderId="0" xfId="0" applyFont="1" applyFill="1" applyAlignment="1">
      <alignment horizontal="center" vertical="top" wrapText="1"/>
    </xf>
    <xf numFmtId="0" fontId="6" fillId="7" borderId="8" xfId="0" applyFont="1" applyFill="1" applyBorder="1" applyAlignment="1">
      <alignment horizontal="center" vertical="top" wrapText="1"/>
    </xf>
    <xf numFmtId="0" fontId="6" fillId="7" borderId="0" xfId="0" applyFont="1" applyFill="1" applyAlignment="1">
      <alignment horizontal="center" vertical="top" wrapText="1"/>
    </xf>
    <xf numFmtId="0" fontId="6" fillId="3" borderId="8" xfId="0" applyFont="1" applyFill="1" applyBorder="1" applyAlignment="1">
      <alignment horizontal="center" vertical="top" wrapText="1"/>
    </xf>
    <xf numFmtId="0" fontId="6" fillId="3" borderId="0" xfId="0" applyFont="1" applyFill="1" applyAlignment="1">
      <alignment horizontal="center" vertical="top" wrapText="1"/>
    </xf>
    <xf numFmtId="0" fontId="6" fillId="4" borderId="16" xfId="0" applyFont="1" applyFill="1" applyBorder="1" applyAlignment="1">
      <alignment horizontal="center" vertical="top" wrapText="1"/>
    </xf>
    <xf numFmtId="0" fontId="6" fillId="4" borderId="17" xfId="0" applyFont="1" applyFill="1" applyBorder="1" applyAlignment="1">
      <alignment horizontal="center" vertical="top" wrapText="1"/>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233"/>
  <sheetViews>
    <sheetView tabSelected="1" zoomScale="130" zoomScaleNormal="130" workbookViewId="0">
      <pane ySplit="2" topLeftCell="A8" activePane="bottomLeft" state="frozen"/>
      <selection pane="bottomLeft" activeCell="A10" sqref="A10"/>
    </sheetView>
  </sheetViews>
  <sheetFormatPr defaultRowHeight="15" thickBottom="1" x14ac:dyDescent="0.4"/>
  <cols>
    <col min="1" max="1" width="23.54296875" customWidth="1"/>
    <col min="2" max="2" width="14" customWidth="1"/>
    <col min="3" max="3" width="12.54296875" customWidth="1"/>
    <col min="4" max="4" width="12" customWidth="1"/>
    <col min="5" max="5" width="12.81640625" customWidth="1"/>
    <col min="6" max="6" width="14.26953125" customWidth="1"/>
    <col min="7" max="7" width="13.54296875" customWidth="1"/>
    <col min="8" max="8" width="48.81640625" customWidth="1"/>
    <col min="9" max="9" width="48.81640625" style="20" customWidth="1"/>
    <col min="16" max="16" width="10.1796875" bestFit="1" customWidth="1"/>
  </cols>
  <sheetData>
    <row r="1" spans="1:9" ht="22.5" customHeight="1" thickBot="1" x14ac:dyDescent="0.4">
      <c r="A1" s="56" t="s">
        <v>177</v>
      </c>
      <c r="B1" s="57"/>
      <c r="C1" s="57"/>
      <c r="D1" s="57"/>
      <c r="E1" s="57"/>
      <c r="F1" s="57"/>
      <c r="G1" s="57"/>
      <c r="H1" s="57"/>
      <c r="I1" s="57"/>
    </row>
    <row r="2" spans="1:9" ht="28.5" thickBot="1" x14ac:dyDescent="0.4">
      <c r="A2" s="17" t="s">
        <v>0</v>
      </c>
      <c r="B2" s="18" t="s">
        <v>1</v>
      </c>
      <c r="C2" s="18" t="s">
        <v>11</v>
      </c>
      <c r="D2" s="18" t="s">
        <v>2</v>
      </c>
      <c r="E2" s="18" t="s">
        <v>12</v>
      </c>
      <c r="F2" s="18" t="s">
        <v>44</v>
      </c>
      <c r="G2" s="18" t="s">
        <v>19</v>
      </c>
      <c r="H2" s="19" t="s">
        <v>3</v>
      </c>
      <c r="I2" s="21" t="s">
        <v>42</v>
      </c>
    </row>
    <row r="3" spans="1:9" thickBot="1" x14ac:dyDescent="0.4">
      <c r="A3" s="58" t="s">
        <v>5</v>
      </c>
      <c r="B3" s="59"/>
      <c r="C3" s="59"/>
      <c r="D3" s="59"/>
      <c r="E3" s="59"/>
      <c r="F3" s="59"/>
      <c r="G3" s="59"/>
      <c r="H3" s="59"/>
      <c r="I3" s="59"/>
    </row>
    <row r="4" spans="1:9" ht="60.5" customHeight="1" thickBot="1" x14ac:dyDescent="0.4">
      <c r="A4" s="2" t="s">
        <v>98</v>
      </c>
      <c r="B4" s="1" t="s">
        <v>4</v>
      </c>
      <c r="C4" s="1" t="s">
        <v>38</v>
      </c>
      <c r="D4" s="1">
        <v>160</v>
      </c>
      <c r="E4" s="1" t="s">
        <v>55</v>
      </c>
      <c r="F4" s="12">
        <v>0</v>
      </c>
      <c r="G4" s="1" t="s">
        <v>156</v>
      </c>
      <c r="H4" s="16" t="s">
        <v>127</v>
      </c>
      <c r="I4" s="3" t="s">
        <v>128</v>
      </c>
    </row>
    <row r="5" spans="1:9" ht="74.5" customHeight="1" thickBot="1" x14ac:dyDescent="0.4">
      <c r="A5" s="2" t="s">
        <v>46</v>
      </c>
      <c r="B5" s="1" t="s">
        <v>101</v>
      </c>
      <c r="C5" s="1" t="s">
        <v>38</v>
      </c>
      <c r="D5" s="1">
        <v>80</v>
      </c>
      <c r="E5" s="1" t="s">
        <v>47</v>
      </c>
      <c r="F5" s="12">
        <v>0</v>
      </c>
      <c r="G5" s="1" t="s">
        <v>141</v>
      </c>
      <c r="H5" s="16" t="s">
        <v>122</v>
      </c>
      <c r="I5" s="3" t="s">
        <v>48</v>
      </c>
    </row>
    <row r="6" spans="1:9" ht="88.5" customHeight="1" thickBot="1" x14ac:dyDescent="0.4">
      <c r="A6" s="2" t="s">
        <v>130</v>
      </c>
      <c r="B6" s="1" t="s">
        <v>4</v>
      </c>
      <c r="C6" s="1" t="s">
        <v>38</v>
      </c>
      <c r="D6" s="1">
        <v>120</v>
      </c>
      <c r="E6" s="1" t="s">
        <v>123</v>
      </c>
      <c r="F6" s="12">
        <v>20000</v>
      </c>
      <c r="G6" s="1" t="s">
        <v>45</v>
      </c>
      <c r="H6" s="16" t="s">
        <v>129</v>
      </c>
      <c r="I6" s="3" t="s">
        <v>124</v>
      </c>
    </row>
    <row r="7" spans="1:9" ht="61.5" customHeight="1" thickBot="1" x14ac:dyDescent="0.4">
      <c r="A7" s="2" t="s">
        <v>151</v>
      </c>
      <c r="B7" s="1" t="s">
        <v>4</v>
      </c>
      <c r="C7" s="1" t="s">
        <v>38</v>
      </c>
      <c r="D7" s="1">
        <v>80</v>
      </c>
      <c r="E7" s="1" t="s">
        <v>135</v>
      </c>
      <c r="F7" s="12">
        <v>0</v>
      </c>
      <c r="G7" s="1" t="s">
        <v>136</v>
      </c>
      <c r="H7" s="16" t="s">
        <v>131</v>
      </c>
      <c r="I7" s="3" t="s">
        <v>132</v>
      </c>
    </row>
    <row r="8" spans="1:9" ht="76.5" customHeight="1" thickBot="1" x14ac:dyDescent="0.4">
      <c r="A8" s="2" t="s">
        <v>117</v>
      </c>
      <c r="B8" s="1" t="s">
        <v>118</v>
      </c>
      <c r="C8" s="1" t="s">
        <v>38</v>
      </c>
      <c r="D8" s="1">
        <v>120</v>
      </c>
      <c r="E8" s="1" t="s">
        <v>125</v>
      </c>
      <c r="F8" s="12">
        <v>0</v>
      </c>
      <c r="G8" s="1" t="s">
        <v>35</v>
      </c>
      <c r="H8" s="16" t="s">
        <v>133</v>
      </c>
      <c r="I8" s="3" t="s">
        <v>134</v>
      </c>
    </row>
    <row r="9" spans="1:9" ht="76.5" customHeight="1" thickBot="1" x14ac:dyDescent="0.4">
      <c r="A9" s="2" t="s">
        <v>138</v>
      </c>
      <c r="B9" s="1" t="s">
        <v>118</v>
      </c>
      <c r="C9" s="1" t="s">
        <v>38</v>
      </c>
      <c r="D9" s="1">
        <v>200</v>
      </c>
      <c r="E9" s="1" t="s">
        <v>139</v>
      </c>
      <c r="F9" s="12">
        <v>0</v>
      </c>
      <c r="G9" s="1" t="s">
        <v>140</v>
      </c>
      <c r="H9" s="16" t="s">
        <v>160</v>
      </c>
      <c r="I9" s="3" t="s">
        <v>142</v>
      </c>
    </row>
    <row r="10" spans="1:9" ht="76.5" customHeight="1" thickBot="1" x14ac:dyDescent="0.4">
      <c r="A10" s="2" t="s">
        <v>109</v>
      </c>
      <c r="B10" s="1" t="s">
        <v>4</v>
      </c>
      <c r="C10" s="1" t="s">
        <v>38</v>
      </c>
      <c r="D10" s="1">
        <v>120</v>
      </c>
      <c r="E10" s="1" t="s">
        <v>54</v>
      </c>
      <c r="F10" s="12">
        <v>0</v>
      </c>
      <c r="G10" s="1" t="s">
        <v>56</v>
      </c>
      <c r="H10" s="16" t="s">
        <v>126</v>
      </c>
      <c r="I10" s="3" t="s">
        <v>137</v>
      </c>
    </row>
    <row r="11" spans="1:9" ht="15.75" customHeight="1" thickBot="1" x14ac:dyDescent="0.4">
      <c r="A11" s="60" t="s">
        <v>50</v>
      </c>
      <c r="B11" s="61"/>
      <c r="C11" s="61"/>
      <c r="D11" s="61"/>
      <c r="E11" s="61"/>
      <c r="F11" s="61"/>
      <c r="G11" s="61"/>
      <c r="H11" s="61"/>
      <c r="I11" s="61"/>
    </row>
    <row r="12" spans="1:9" ht="59.5" customHeight="1" thickBot="1" x14ac:dyDescent="0.4">
      <c r="A12" s="3" t="s">
        <v>39</v>
      </c>
      <c r="B12" s="4" t="s">
        <v>4</v>
      </c>
      <c r="C12" s="4" t="s">
        <v>92</v>
      </c>
      <c r="D12" s="4">
        <v>80</v>
      </c>
      <c r="E12" s="4" t="s">
        <v>40</v>
      </c>
      <c r="F12" s="12">
        <v>20000</v>
      </c>
      <c r="G12" s="5" t="s">
        <v>41</v>
      </c>
      <c r="H12" s="15" t="s">
        <v>161</v>
      </c>
      <c r="I12" s="3" t="s">
        <v>43</v>
      </c>
    </row>
    <row r="13" spans="1:9" ht="76.5" customHeight="1" thickBot="1" x14ac:dyDescent="0.4">
      <c r="A13" s="3" t="s">
        <v>108</v>
      </c>
      <c r="B13" s="6" t="s">
        <v>53</v>
      </c>
      <c r="C13" s="6" t="s">
        <v>38</v>
      </c>
      <c r="D13" s="6">
        <v>120</v>
      </c>
      <c r="E13" s="6" t="s">
        <v>52</v>
      </c>
      <c r="F13" s="12">
        <v>0</v>
      </c>
      <c r="G13" s="6" t="s">
        <v>58</v>
      </c>
      <c r="H13" s="3" t="s">
        <v>162</v>
      </c>
      <c r="I13" s="3" t="s">
        <v>59</v>
      </c>
    </row>
    <row r="14" spans="1:9" ht="59.5" customHeight="1" thickBot="1" x14ac:dyDescent="0.4">
      <c r="A14" s="2" t="s">
        <v>143</v>
      </c>
      <c r="B14" s="1" t="s">
        <v>103</v>
      </c>
      <c r="C14" s="1" t="s">
        <v>38</v>
      </c>
      <c r="D14" s="1">
        <v>40</v>
      </c>
      <c r="E14" s="1" t="s">
        <v>80</v>
      </c>
      <c r="F14" s="12">
        <v>0</v>
      </c>
      <c r="G14" s="1" t="s">
        <v>104</v>
      </c>
      <c r="H14" s="16" t="s">
        <v>105</v>
      </c>
      <c r="I14" s="3" t="s">
        <v>81</v>
      </c>
    </row>
    <row r="15" spans="1:9" ht="63" customHeight="1" thickBot="1" x14ac:dyDescent="0.4">
      <c r="A15" s="2" t="s">
        <v>111</v>
      </c>
      <c r="B15" s="1" t="s">
        <v>112</v>
      </c>
      <c r="C15" s="1" t="s">
        <v>38</v>
      </c>
      <c r="D15" s="1">
        <v>40</v>
      </c>
      <c r="E15" s="1" t="s">
        <v>40</v>
      </c>
      <c r="F15" s="12">
        <v>0</v>
      </c>
      <c r="G15" s="1" t="s">
        <v>6</v>
      </c>
      <c r="H15" s="16" t="s">
        <v>113</v>
      </c>
      <c r="I15" s="3" t="s">
        <v>79</v>
      </c>
    </row>
    <row r="16" spans="1:9" ht="60.65" customHeight="1" thickBot="1" x14ac:dyDescent="0.4">
      <c r="A16" s="2" t="s">
        <v>110</v>
      </c>
      <c r="B16" s="1" t="s">
        <v>53</v>
      </c>
      <c r="C16" s="1" t="s">
        <v>38</v>
      </c>
      <c r="D16" s="1">
        <v>24</v>
      </c>
      <c r="E16" s="1" t="s">
        <v>40</v>
      </c>
      <c r="F16" s="12">
        <v>0</v>
      </c>
      <c r="G16" s="1" t="s">
        <v>45</v>
      </c>
      <c r="H16" s="16" t="s">
        <v>78</v>
      </c>
      <c r="I16" s="3" t="s">
        <v>79</v>
      </c>
    </row>
    <row r="17" spans="1:73" ht="59.5" customHeight="1" thickBot="1" x14ac:dyDescent="0.4">
      <c r="A17" s="2" t="s">
        <v>154</v>
      </c>
      <c r="B17" s="1" t="s">
        <v>155</v>
      </c>
      <c r="C17" s="1" t="s">
        <v>38</v>
      </c>
      <c r="D17" s="1">
        <v>40</v>
      </c>
      <c r="E17" s="1" t="s">
        <v>40</v>
      </c>
      <c r="F17" s="12">
        <v>0</v>
      </c>
      <c r="G17" s="1" t="s">
        <v>157</v>
      </c>
      <c r="H17" s="16" t="s">
        <v>158</v>
      </c>
      <c r="I17" s="3" t="s">
        <v>159</v>
      </c>
    </row>
    <row r="18" spans="1:73" ht="42.5" thickBot="1" x14ac:dyDescent="0.4">
      <c r="A18" s="2" t="s">
        <v>144</v>
      </c>
      <c r="B18" s="1" t="s">
        <v>145</v>
      </c>
      <c r="C18" s="1" t="s">
        <v>38</v>
      </c>
      <c r="D18" s="1">
        <v>80</v>
      </c>
      <c r="E18" s="1" t="s">
        <v>146</v>
      </c>
      <c r="F18" s="12">
        <v>0</v>
      </c>
      <c r="G18" s="1" t="s">
        <v>147</v>
      </c>
      <c r="H18" s="16" t="s">
        <v>148</v>
      </c>
      <c r="I18" s="3" t="s">
        <v>149</v>
      </c>
    </row>
    <row r="19" spans="1:73" thickBot="1" x14ac:dyDescent="0.4">
      <c r="A19" s="62" t="s">
        <v>29</v>
      </c>
      <c r="B19" s="63"/>
      <c r="C19" s="63"/>
      <c r="D19" s="63"/>
      <c r="E19" s="63"/>
      <c r="F19" s="63"/>
      <c r="G19" s="63"/>
      <c r="H19" s="63"/>
      <c r="I19" s="63"/>
    </row>
    <row r="20" spans="1:73" s="24" customFormat="1" ht="59.5" customHeight="1" thickBot="1" x14ac:dyDescent="0.4">
      <c r="A20" s="3" t="s">
        <v>165</v>
      </c>
      <c r="B20" s="6" t="s">
        <v>4</v>
      </c>
      <c r="C20" s="6" t="s">
        <v>38</v>
      </c>
      <c r="D20" s="6">
        <v>16</v>
      </c>
      <c r="E20" s="6" t="s">
        <v>63</v>
      </c>
      <c r="F20" s="22">
        <v>0</v>
      </c>
      <c r="G20" s="6" t="s">
        <v>106</v>
      </c>
      <c r="H20" s="3" t="s">
        <v>166</v>
      </c>
      <c r="I20" s="3" t="s">
        <v>64</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row>
    <row r="21" spans="1:73" ht="131.15" customHeight="1" thickBot="1" x14ac:dyDescent="0.4">
      <c r="A21" s="2" t="s">
        <v>152</v>
      </c>
      <c r="B21" s="1" t="s">
        <v>53</v>
      </c>
      <c r="C21" s="1" t="s">
        <v>38</v>
      </c>
      <c r="D21" s="1">
        <v>120</v>
      </c>
      <c r="E21" s="1" t="s">
        <v>52</v>
      </c>
      <c r="F21" s="23">
        <v>0</v>
      </c>
      <c r="G21" s="1" t="s">
        <v>6</v>
      </c>
      <c r="H21" s="16" t="s">
        <v>65</v>
      </c>
      <c r="I21" s="3" t="s">
        <v>66</v>
      </c>
    </row>
    <row r="22" spans="1:73" ht="31.5" customHeight="1" thickBot="1" x14ac:dyDescent="0.4">
      <c r="A22" s="2" t="s">
        <v>62</v>
      </c>
      <c r="B22" s="1" t="s">
        <v>53</v>
      </c>
      <c r="C22" s="1" t="s">
        <v>38</v>
      </c>
      <c r="D22" s="1">
        <v>40</v>
      </c>
      <c r="E22" s="1" t="s">
        <v>67</v>
      </c>
      <c r="F22" s="23">
        <v>0</v>
      </c>
      <c r="G22" s="1" t="s">
        <v>41</v>
      </c>
      <c r="H22" s="16" t="s">
        <v>68</v>
      </c>
      <c r="I22" s="3" t="s">
        <v>69</v>
      </c>
    </row>
    <row r="23" spans="1:73" ht="15.75" customHeight="1" thickBot="1" x14ac:dyDescent="0.4">
      <c r="A23" s="64" t="s">
        <v>7</v>
      </c>
      <c r="B23" s="65"/>
      <c r="C23" s="65"/>
      <c r="D23" s="65"/>
      <c r="E23" s="65"/>
      <c r="F23" s="65"/>
      <c r="G23" s="65"/>
      <c r="H23" s="65"/>
      <c r="I23" s="65"/>
    </row>
    <row r="24" spans="1:73" ht="60.75" customHeight="1" thickBot="1" x14ac:dyDescent="0.4">
      <c r="A24" s="3" t="s">
        <v>95</v>
      </c>
      <c r="B24" s="4" t="s">
        <v>53</v>
      </c>
      <c r="C24" s="4" t="s">
        <v>38</v>
      </c>
      <c r="D24" s="4">
        <v>80</v>
      </c>
      <c r="E24" s="4" t="s">
        <v>67</v>
      </c>
      <c r="F24" s="12">
        <v>0</v>
      </c>
      <c r="G24" s="4" t="s">
        <v>6</v>
      </c>
      <c r="H24" s="15" t="s">
        <v>70</v>
      </c>
      <c r="I24" s="3" t="s">
        <v>71</v>
      </c>
    </row>
    <row r="25" spans="1:73" ht="60.75" customHeight="1" thickBot="1" x14ac:dyDescent="0.4">
      <c r="A25" s="2" t="s">
        <v>114</v>
      </c>
      <c r="B25" s="1" t="s">
        <v>4</v>
      </c>
      <c r="C25" s="1" t="s">
        <v>38</v>
      </c>
      <c r="D25" s="1">
        <v>80</v>
      </c>
      <c r="E25" s="1" t="s">
        <v>99</v>
      </c>
      <c r="F25" s="12">
        <v>0</v>
      </c>
      <c r="G25" s="1" t="s">
        <v>49</v>
      </c>
      <c r="H25" s="16" t="s">
        <v>107</v>
      </c>
      <c r="I25" s="3" t="s">
        <v>100</v>
      </c>
      <c r="J25" t="s">
        <v>16</v>
      </c>
    </row>
    <row r="26" spans="1:73" ht="62" customHeight="1" thickBot="1" x14ac:dyDescent="0.4">
      <c r="A26" s="2" t="s">
        <v>96</v>
      </c>
      <c r="B26" s="1" t="s">
        <v>53</v>
      </c>
      <c r="C26" s="1" t="s">
        <v>38</v>
      </c>
      <c r="D26" s="1">
        <v>120</v>
      </c>
      <c r="E26" s="1" t="s">
        <v>67</v>
      </c>
      <c r="F26" s="12">
        <v>0</v>
      </c>
      <c r="G26" s="1" t="s">
        <v>6</v>
      </c>
      <c r="H26" s="3" t="s">
        <v>102</v>
      </c>
      <c r="I26" s="3" t="s">
        <v>90</v>
      </c>
    </row>
    <row r="27" spans="1:73" ht="42" x14ac:dyDescent="0.35">
      <c r="A27" s="32" t="s">
        <v>150</v>
      </c>
      <c r="B27" s="33" t="s">
        <v>4</v>
      </c>
      <c r="C27" s="33" t="s">
        <v>38</v>
      </c>
      <c r="D27" s="33">
        <v>20</v>
      </c>
      <c r="E27" s="33" t="s">
        <v>72</v>
      </c>
      <c r="F27" s="34">
        <v>0</v>
      </c>
      <c r="G27" s="33" t="s">
        <v>6</v>
      </c>
      <c r="H27" s="35" t="s">
        <v>89</v>
      </c>
      <c r="I27" s="36" t="s">
        <v>91</v>
      </c>
    </row>
    <row r="28" spans="1:73" ht="15.75" customHeight="1" thickBot="1" x14ac:dyDescent="0.4">
      <c r="A28" s="66" t="s">
        <v>10</v>
      </c>
      <c r="B28" s="67"/>
      <c r="C28" s="67"/>
      <c r="D28" s="67"/>
      <c r="E28" s="67"/>
      <c r="F28" s="67"/>
      <c r="G28" s="67"/>
      <c r="H28" s="67"/>
      <c r="I28" s="67"/>
    </row>
    <row r="29" spans="1:73" ht="62.5" customHeight="1" thickBot="1" x14ac:dyDescent="0.4">
      <c r="A29" s="2" t="s">
        <v>34</v>
      </c>
      <c r="B29" s="6" t="s">
        <v>52</v>
      </c>
      <c r="C29" s="6" t="s">
        <v>38</v>
      </c>
      <c r="D29" s="1">
        <v>200</v>
      </c>
      <c r="E29" s="1" t="s">
        <v>52</v>
      </c>
      <c r="F29" s="23">
        <v>0</v>
      </c>
      <c r="G29" s="1" t="s">
        <v>25</v>
      </c>
      <c r="H29" s="16" t="s">
        <v>61</v>
      </c>
      <c r="I29" s="2" t="s">
        <v>119</v>
      </c>
    </row>
    <row r="30" spans="1:73" thickBot="1" x14ac:dyDescent="0.4">
      <c r="A30" s="52" t="s">
        <v>15</v>
      </c>
      <c r="B30" s="53"/>
      <c r="C30" s="53"/>
      <c r="D30" s="53"/>
      <c r="E30" s="53"/>
      <c r="F30" s="53"/>
      <c r="G30" s="53"/>
      <c r="H30" s="53"/>
      <c r="I30" s="53"/>
    </row>
    <row r="31" spans="1:73" ht="56.5" thickBot="1" x14ac:dyDescent="0.4">
      <c r="A31" s="2" t="s">
        <v>73</v>
      </c>
      <c r="B31" s="1" t="s">
        <v>14</v>
      </c>
      <c r="C31" s="1" t="s">
        <v>38</v>
      </c>
      <c r="D31" s="1">
        <v>64</v>
      </c>
      <c r="E31" s="1" t="s">
        <v>57</v>
      </c>
      <c r="F31" s="12">
        <v>0</v>
      </c>
      <c r="G31" s="1" t="s">
        <v>31</v>
      </c>
      <c r="H31" s="16" t="s">
        <v>75</v>
      </c>
      <c r="I31" s="3" t="s">
        <v>76</v>
      </c>
    </row>
    <row r="32" spans="1:73" ht="45" customHeight="1" thickBot="1" x14ac:dyDescent="0.4">
      <c r="A32" s="2" t="s">
        <v>74</v>
      </c>
      <c r="B32" s="1" t="s">
        <v>14</v>
      </c>
      <c r="C32" s="1" t="s">
        <v>38</v>
      </c>
      <c r="D32" s="1">
        <v>24</v>
      </c>
      <c r="E32" s="1" t="s">
        <v>57</v>
      </c>
      <c r="F32" s="12">
        <v>0</v>
      </c>
      <c r="G32" s="1" t="s">
        <v>35</v>
      </c>
      <c r="H32" s="16" t="s">
        <v>120</v>
      </c>
      <c r="I32" s="3" t="s">
        <v>77</v>
      </c>
    </row>
    <row r="33" spans="1:27" ht="56.5" thickBot="1" x14ac:dyDescent="0.4">
      <c r="A33" s="2" t="s">
        <v>51</v>
      </c>
      <c r="B33" s="1" t="s">
        <v>13</v>
      </c>
      <c r="C33" s="1" t="s">
        <v>38</v>
      </c>
      <c r="D33" s="1">
        <f>4*20</f>
        <v>80</v>
      </c>
      <c r="E33" s="1" t="s">
        <v>52</v>
      </c>
      <c r="F33" s="14">
        <v>7000</v>
      </c>
      <c r="G33" s="1" t="s">
        <v>6</v>
      </c>
      <c r="H33" s="16" t="s">
        <v>153</v>
      </c>
      <c r="I33" s="3" t="s">
        <v>60</v>
      </c>
    </row>
    <row r="34" spans="1:27" ht="54" customHeight="1" thickBot="1" x14ac:dyDescent="0.4">
      <c r="A34" s="36" t="s">
        <v>115</v>
      </c>
      <c r="B34" s="37" t="s">
        <v>14</v>
      </c>
      <c r="C34" s="37" t="s">
        <v>38</v>
      </c>
      <c r="D34" s="37">
        <v>24</v>
      </c>
      <c r="E34" s="37" t="s">
        <v>57</v>
      </c>
      <c r="F34" s="38">
        <v>0</v>
      </c>
      <c r="G34" s="37" t="s">
        <v>28</v>
      </c>
      <c r="H34" s="36" t="s">
        <v>121</v>
      </c>
      <c r="I34" s="36" t="s">
        <v>116</v>
      </c>
    </row>
    <row r="35" spans="1:27" s="13" customFormat="1" ht="15.5" thickTop="1" thickBot="1" x14ac:dyDescent="0.4">
      <c r="A35" s="54" t="s">
        <v>30</v>
      </c>
      <c r="B35" s="55"/>
      <c r="C35" s="55"/>
      <c r="D35" s="55"/>
      <c r="E35" s="55"/>
      <c r="F35" s="55"/>
      <c r="G35" s="55"/>
      <c r="H35" s="55"/>
      <c r="I35" s="55"/>
      <c r="J35"/>
      <c r="K35"/>
      <c r="L35"/>
      <c r="M35"/>
      <c r="N35"/>
      <c r="O35"/>
      <c r="P35"/>
      <c r="Q35"/>
      <c r="R35"/>
      <c r="S35"/>
      <c r="T35"/>
      <c r="U35"/>
      <c r="V35"/>
      <c r="W35"/>
      <c r="X35"/>
      <c r="Y35"/>
      <c r="Z35"/>
      <c r="AA35"/>
    </row>
    <row r="36" spans="1:27" ht="29" thickTop="1" thickBot="1" x14ac:dyDescent="0.4">
      <c r="A36" s="2" t="s">
        <v>33</v>
      </c>
      <c r="B36" s="1" t="s">
        <v>53</v>
      </c>
      <c r="C36" s="1" t="s">
        <v>38</v>
      </c>
      <c r="D36" s="1">
        <v>40</v>
      </c>
      <c r="E36" s="1" t="s">
        <v>52</v>
      </c>
      <c r="F36" s="12">
        <v>0</v>
      </c>
      <c r="G36" s="1" t="s">
        <v>6</v>
      </c>
      <c r="H36" s="16" t="s">
        <v>167</v>
      </c>
      <c r="I36" s="3" t="s">
        <v>82</v>
      </c>
    </row>
    <row r="37" spans="1:27" ht="117.75" customHeight="1" thickBot="1" x14ac:dyDescent="0.4">
      <c r="A37" s="2" t="s">
        <v>9</v>
      </c>
      <c r="B37" s="1" t="s">
        <v>8</v>
      </c>
      <c r="C37" s="1" t="s">
        <v>38</v>
      </c>
      <c r="D37" s="1">
        <v>40</v>
      </c>
      <c r="E37" s="1" t="s">
        <v>52</v>
      </c>
      <c r="F37" s="12">
        <v>0</v>
      </c>
      <c r="G37" s="1" t="s">
        <v>6</v>
      </c>
      <c r="H37" s="16" t="s">
        <v>20</v>
      </c>
      <c r="I37" s="3" t="s">
        <v>83</v>
      </c>
    </row>
    <row r="38" spans="1:27" ht="17.25" customHeight="1" x14ac:dyDescent="0.35">
      <c r="A38" s="7" t="s">
        <v>37</v>
      </c>
      <c r="B38" s="7"/>
      <c r="C38" s="7"/>
      <c r="D38" s="31">
        <f>SUM(D4+D5+D6+D7+D8+D9+D10+D12+D13+D14+D15+D16+D17+D18+D20+D21+D22+D24+D25+D26+D27+D29+D31+D32+D33+D34+D36+D37)</f>
        <v>2252</v>
      </c>
      <c r="F38" s="31">
        <f>SUM(F4+F5+F6+F7+F8+F9+F10+F12+F13+F14+F15+F16+F18+F20+F21+F22+F24+F25+F26+F27+F29+F31+F32+F33+F34+F36+F37)</f>
        <v>47000</v>
      </c>
      <c r="I38" s="25"/>
    </row>
    <row r="39" spans="1:27" ht="17.25" customHeight="1" x14ac:dyDescent="0.35">
      <c r="A39" s="7"/>
      <c r="B39" s="7"/>
      <c r="C39" s="7"/>
      <c r="D39" s="31"/>
      <c r="I39" s="25"/>
    </row>
    <row r="40" spans="1:27" ht="17.25" customHeight="1" x14ac:dyDescent="0.35">
      <c r="A40" s="7" t="s">
        <v>88</v>
      </c>
      <c r="B40" s="7"/>
      <c r="C40" s="7"/>
      <c r="D40" s="31"/>
      <c r="I40" s="25"/>
    </row>
    <row r="41" spans="1:27" ht="17.25" customHeight="1" x14ac:dyDescent="0.35">
      <c r="A41" s="8" t="s">
        <v>36</v>
      </c>
      <c r="B41" s="8"/>
      <c r="C41" s="8"/>
      <c r="D41" s="30">
        <f>SUM(D4:D10)</f>
        <v>880</v>
      </c>
      <c r="E41" s="39">
        <f>D41/$D$48</f>
        <v>0.39076376554174069</v>
      </c>
      <c r="I41" s="25"/>
    </row>
    <row r="42" spans="1:27" ht="17.25" customHeight="1" x14ac:dyDescent="0.35">
      <c r="A42" s="8" t="s">
        <v>84</v>
      </c>
      <c r="B42" s="8"/>
      <c r="C42" s="8"/>
      <c r="D42" s="30">
        <f>SUM(D12:D18)</f>
        <v>424</v>
      </c>
      <c r="E42" s="39">
        <f t="shared" ref="E42:E47" si="0">D42/$D$48</f>
        <v>0.18827708703374779</v>
      </c>
      <c r="I42" s="25"/>
    </row>
    <row r="43" spans="1:27" ht="17.25" customHeight="1" x14ac:dyDescent="0.35">
      <c r="A43" s="8" t="s">
        <v>32</v>
      </c>
      <c r="B43" s="8"/>
      <c r="C43" s="8"/>
      <c r="D43" s="30">
        <f>SUM(D20:D22)</f>
        <v>176</v>
      </c>
      <c r="E43" s="39">
        <f t="shared" si="0"/>
        <v>7.8152753108348141E-2</v>
      </c>
      <c r="I43" s="25"/>
    </row>
    <row r="44" spans="1:27" ht="17.25" customHeight="1" x14ac:dyDescent="0.35">
      <c r="A44" s="8" t="s">
        <v>85</v>
      </c>
      <c r="B44" s="8"/>
      <c r="C44" s="8"/>
      <c r="D44" s="30">
        <f>D29</f>
        <v>200</v>
      </c>
      <c r="E44" s="39">
        <f t="shared" si="0"/>
        <v>8.8809946714031973E-2</v>
      </c>
      <c r="I44" s="25"/>
    </row>
    <row r="45" spans="1:27" ht="17.25" customHeight="1" x14ac:dyDescent="0.35">
      <c r="A45" s="8" t="s">
        <v>86</v>
      </c>
      <c r="B45" s="8"/>
      <c r="C45" s="8"/>
      <c r="D45" s="30">
        <f>SUM(D24:D27)</f>
        <v>300</v>
      </c>
      <c r="E45" s="39">
        <f t="shared" si="0"/>
        <v>0.13321492007104796</v>
      </c>
      <c r="I45" s="25"/>
    </row>
    <row r="46" spans="1:27" ht="17.25" customHeight="1" x14ac:dyDescent="0.35">
      <c r="A46" s="8" t="s">
        <v>87</v>
      </c>
      <c r="B46" s="8"/>
      <c r="C46" s="8"/>
      <c r="D46" s="30">
        <f>SUM(D31:D34)</f>
        <v>192</v>
      </c>
      <c r="E46" s="39">
        <f t="shared" si="0"/>
        <v>8.5257548845470696E-2</v>
      </c>
      <c r="I46" s="25"/>
    </row>
    <row r="47" spans="1:27" ht="17.25" customHeight="1" x14ac:dyDescent="0.35">
      <c r="A47" s="8" t="s">
        <v>97</v>
      </c>
      <c r="B47" s="8"/>
      <c r="C47" s="8"/>
      <c r="D47" s="30">
        <f>SUM(D36:D37)</f>
        <v>80</v>
      </c>
      <c r="E47" s="39">
        <f t="shared" si="0"/>
        <v>3.5523978685612786E-2</v>
      </c>
      <c r="I47" s="25"/>
    </row>
    <row r="48" spans="1:27" ht="17.25" customHeight="1" x14ac:dyDescent="0.35">
      <c r="A48" s="7" t="s">
        <v>37</v>
      </c>
      <c r="B48" s="7"/>
      <c r="C48" s="7"/>
      <c r="D48" s="31">
        <f>SUM(D41:D47)</f>
        <v>2252</v>
      </c>
      <c r="I48" s="25"/>
    </row>
    <row r="49" spans="1:13" ht="13.5" customHeight="1" x14ac:dyDescent="0.35">
      <c r="A49" s="7"/>
      <c r="B49" s="7"/>
      <c r="C49" s="7"/>
      <c r="D49" s="10"/>
      <c r="I49" s="25"/>
    </row>
    <row r="50" spans="1:13" ht="13.5" customHeight="1" x14ac:dyDescent="0.35">
      <c r="A50" s="7" t="s">
        <v>172</v>
      </c>
      <c r="B50" s="7"/>
      <c r="C50" s="7"/>
      <c r="D50" s="10"/>
      <c r="I50" s="25"/>
    </row>
    <row r="51" spans="1:13" ht="30.5" x14ac:dyDescent="0.35">
      <c r="A51" s="8" t="s">
        <v>163</v>
      </c>
      <c r="C51" s="11" t="s">
        <v>17</v>
      </c>
      <c r="D51" s="11" t="s">
        <v>18</v>
      </c>
      <c r="E51" s="11" t="s">
        <v>26</v>
      </c>
      <c r="F51" s="11" t="s">
        <v>164</v>
      </c>
      <c r="G51" s="11" t="s">
        <v>169</v>
      </c>
      <c r="H51" s="11" t="s">
        <v>170</v>
      </c>
      <c r="I51" s="11"/>
      <c r="K51" s="25"/>
    </row>
    <row r="52" spans="1:13" ht="15.5" x14ac:dyDescent="0.35">
      <c r="A52" s="8" t="s">
        <v>27</v>
      </c>
      <c r="B52" s="8"/>
      <c r="C52" s="30">
        <f>B64</f>
        <v>1686</v>
      </c>
      <c r="D52" s="30">
        <f>D38</f>
        <v>2252</v>
      </c>
      <c r="E52" s="30">
        <f t="shared" ref="E52" si="1">SUM(C52-D52)</f>
        <v>-566</v>
      </c>
      <c r="F52" s="44">
        <v>155000</v>
      </c>
      <c r="G52" s="44">
        <f>F52*0.4</f>
        <v>62000</v>
      </c>
      <c r="H52" s="46">
        <f>SUM(F52:G52)</f>
        <v>217000</v>
      </c>
      <c r="I52" s="9"/>
      <c r="J52" s="8"/>
      <c r="K52" s="26"/>
    </row>
    <row r="53" spans="1:13" ht="15.5" x14ac:dyDescent="0.35">
      <c r="A53" s="45" t="s">
        <v>168</v>
      </c>
      <c r="B53" s="7"/>
      <c r="C53" s="31"/>
      <c r="D53" s="31"/>
      <c r="E53" s="31"/>
      <c r="F53" s="29"/>
      <c r="H53" s="46">
        <f>F6+F12</f>
        <v>40000</v>
      </c>
      <c r="I53" s="27"/>
      <c r="M53" s="9"/>
    </row>
    <row r="54" spans="1:13" ht="15.5" x14ac:dyDescent="0.35">
      <c r="A54" s="45" t="s">
        <v>174</v>
      </c>
      <c r="B54" s="7"/>
      <c r="C54" s="28"/>
      <c r="D54" s="28"/>
      <c r="E54" s="28"/>
      <c r="F54" s="28"/>
      <c r="H54" s="46">
        <f>F33</f>
        <v>7000</v>
      </c>
      <c r="I54" s="27"/>
      <c r="M54" s="9"/>
    </row>
    <row r="55" spans="1:13" ht="15.5" x14ac:dyDescent="0.35">
      <c r="A55" s="45" t="s">
        <v>176</v>
      </c>
      <c r="B55" s="7"/>
      <c r="C55" s="28"/>
      <c r="D55" s="28"/>
      <c r="E55" s="28"/>
      <c r="F55" s="28"/>
      <c r="H55" s="46">
        <v>1500</v>
      </c>
      <c r="I55" s="27"/>
      <c r="M55" s="9"/>
    </row>
    <row r="56" spans="1:13" ht="15.5" x14ac:dyDescent="0.35">
      <c r="A56" s="45" t="s">
        <v>175</v>
      </c>
      <c r="B56" s="7"/>
      <c r="C56" s="28"/>
      <c r="D56" s="28"/>
      <c r="E56" s="28"/>
      <c r="F56" s="28"/>
      <c r="H56" s="46">
        <v>400</v>
      </c>
      <c r="I56" s="27"/>
      <c r="M56" s="9"/>
    </row>
    <row r="57" spans="1:13" ht="15.5" x14ac:dyDescent="0.35">
      <c r="A57" s="45" t="s">
        <v>171</v>
      </c>
      <c r="B57" s="7"/>
      <c r="C57" s="28"/>
      <c r="D57" s="28"/>
      <c r="E57" s="28"/>
      <c r="F57" s="28"/>
      <c r="H57" s="46">
        <f>225+175+275+225</f>
        <v>900</v>
      </c>
      <c r="I57" s="27"/>
      <c r="M57" s="9"/>
    </row>
    <row r="58" spans="1:13" s="48" customFormat="1" ht="15.5" x14ac:dyDescent="0.35">
      <c r="A58" s="47" t="s">
        <v>173</v>
      </c>
      <c r="B58" s="7"/>
      <c r="C58" s="28"/>
      <c r="D58" s="28"/>
      <c r="E58" s="28"/>
      <c r="F58" s="28"/>
      <c r="H58" s="49">
        <f>SUM(H52:H57)</f>
        <v>266800</v>
      </c>
      <c r="I58" s="50"/>
      <c r="M58" s="51"/>
    </row>
    <row r="59" spans="1:13" ht="14.5" x14ac:dyDescent="0.35">
      <c r="I59" s="25"/>
    </row>
    <row r="60" spans="1:13" ht="15.5" x14ac:dyDescent="0.35">
      <c r="A60" s="40" t="s">
        <v>24</v>
      </c>
      <c r="I60" s="25"/>
    </row>
    <row r="61" spans="1:13" ht="15.5" x14ac:dyDescent="0.35">
      <c r="A61" s="41" t="s">
        <v>21</v>
      </c>
      <c r="B61" s="42">
        <v>2080</v>
      </c>
      <c r="I61" s="25"/>
    </row>
    <row r="62" spans="1:13" ht="15.5" x14ac:dyDescent="0.35">
      <c r="A62" s="41" t="s">
        <v>22</v>
      </c>
      <c r="B62" s="42">
        <f>SUM(26*9)+40</f>
        <v>274</v>
      </c>
      <c r="I62" s="25"/>
    </row>
    <row r="63" spans="1:13" ht="15.5" x14ac:dyDescent="0.35">
      <c r="A63" s="41" t="s">
        <v>23</v>
      </c>
      <c r="B63" s="42">
        <f>SUM(8*10)+40</f>
        <v>120</v>
      </c>
      <c r="I63" s="25"/>
    </row>
    <row r="64" spans="1:13" ht="16" thickBot="1" x14ac:dyDescent="0.4">
      <c r="A64" s="41" t="s">
        <v>94</v>
      </c>
      <c r="B64" s="43">
        <f>SUM(B61-B62-B63)</f>
        <v>1686</v>
      </c>
      <c r="I64" s="25"/>
    </row>
    <row r="65" spans="1:9" ht="16" thickTop="1" x14ac:dyDescent="0.35">
      <c r="A65" s="41" t="s">
        <v>93</v>
      </c>
      <c r="B65" s="41"/>
      <c r="I65" s="25"/>
    </row>
    <row r="66" spans="1:9" ht="14.5" x14ac:dyDescent="0.35">
      <c r="A66" t="s">
        <v>16</v>
      </c>
      <c r="I66" s="25"/>
    </row>
    <row r="67" spans="1:9" ht="14.5" x14ac:dyDescent="0.35">
      <c r="A67" t="s">
        <v>16</v>
      </c>
      <c r="I67" s="25"/>
    </row>
    <row r="68" spans="1:9" ht="14.5" x14ac:dyDescent="0.35">
      <c r="I68" s="25"/>
    </row>
    <row r="69" spans="1:9" ht="14.5" x14ac:dyDescent="0.35">
      <c r="I69" s="25"/>
    </row>
    <row r="70" spans="1:9" ht="14.5" x14ac:dyDescent="0.35">
      <c r="I70" s="25"/>
    </row>
    <row r="71" spans="1:9" ht="14.5" x14ac:dyDescent="0.35">
      <c r="I71" s="25"/>
    </row>
    <row r="72" spans="1:9" ht="14.5" x14ac:dyDescent="0.35">
      <c r="I72" s="25"/>
    </row>
    <row r="73" spans="1:9" ht="14.5" x14ac:dyDescent="0.35">
      <c r="I73" s="25"/>
    </row>
    <row r="74" spans="1:9" ht="14.5" x14ac:dyDescent="0.35">
      <c r="I74" s="25"/>
    </row>
    <row r="75" spans="1:9" ht="14.5" x14ac:dyDescent="0.35">
      <c r="I75" s="25"/>
    </row>
    <row r="76" spans="1:9" ht="14.5" x14ac:dyDescent="0.35">
      <c r="I76" s="25"/>
    </row>
    <row r="77" spans="1:9" ht="14.5" x14ac:dyDescent="0.35">
      <c r="I77" s="25"/>
    </row>
    <row r="78" spans="1:9" ht="14.5" x14ac:dyDescent="0.35">
      <c r="I78" s="25"/>
    </row>
    <row r="79" spans="1:9" ht="14.5" x14ac:dyDescent="0.35">
      <c r="I79" s="25"/>
    </row>
    <row r="80" spans="1:9" ht="14.5" x14ac:dyDescent="0.35">
      <c r="I80" s="25"/>
    </row>
    <row r="81" spans="9:9" ht="14.5" x14ac:dyDescent="0.35">
      <c r="I81" s="25"/>
    </row>
    <row r="82" spans="9:9" ht="14.5" x14ac:dyDescent="0.35">
      <c r="I82" s="25"/>
    </row>
    <row r="83" spans="9:9" ht="14.5" x14ac:dyDescent="0.35">
      <c r="I83" s="25"/>
    </row>
    <row r="84" spans="9:9" ht="14.5" x14ac:dyDescent="0.35">
      <c r="I84" s="25"/>
    </row>
    <row r="85" spans="9:9" ht="14.5" x14ac:dyDescent="0.35">
      <c r="I85" s="25"/>
    </row>
    <row r="86" spans="9:9" ht="14.5" x14ac:dyDescent="0.35">
      <c r="I86" s="25"/>
    </row>
    <row r="87" spans="9:9" ht="14.5" x14ac:dyDescent="0.35">
      <c r="I87" s="25"/>
    </row>
    <row r="88" spans="9:9" ht="14.5" x14ac:dyDescent="0.35">
      <c r="I88" s="25"/>
    </row>
    <row r="89" spans="9:9" ht="14.5" x14ac:dyDescent="0.35">
      <c r="I89" s="25"/>
    </row>
    <row r="90" spans="9:9" ht="14.5" x14ac:dyDescent="0.35">
      <c r="I90" s="25"/>
    </row>
    <row r="91" spans="9:9" ht="14.5" x14ac:dyDescent="0.35">
      <c r="I91" s="25"/>
    </row>
    <row r="92" spans="9:9" ht="14.5" x14ac:dyDescent="0.35">
      <c r="I92" s="25"/>
    </row>
    <row r="93" spans="9:9" ht="14.5" x14ac:dyDescent="0.35">
      <c r="I93" s="25"/>
    </row>
    <row r="94" spans="9:9" ht="14.5" x14ac:dyDescent="0.35">
      <c r="I94" s="25"/>
    </row>
    <row r="95" spans="9:9" ht="14.5" x14ac:dyDescent="0.35">
      <c r="I95" s="25"/>
    </row>
    <row r="96" spans="9:9" ht="14.5" x14ac:dyDescent="0.35">
      <c r="I96" s="25"/>
    </row>
    <row r="97" spans="9:9" ht="14.5" x14ac:dyDescent="0.35">
      <c r="I97" s="25"/>
    </row>
    <row r="98" spans="9:9" ht="14.5" x14ac:dyDescent="0.35">
      <c r="I98" s="25"/>
    </row>
    <row r="99" spans="9:9" ht="14.5" x14ac:dyDescent="0.35">
      <c r="I99" s="25"/>
    </row>
    <row r="100" spans="9:9" ht="14.5" x14ac:dyDescent="0.35">
      <c r="I100" s="25"/>
    </row>
    <row r="101" spans="9:9" ht="14.5" x14ac:dyDescent="0.35">
      <c r="I101" s="25"/>
    </row>
    <row r="102" spans="9:9" ht="14.5" x14ac:dyDescent="0.35">
      <c r="I102" s="25"/>
    </row>
    <row r="103" spans="9:9" ht="14.5" x14ac:dyDescent="0.35">
      <c r="I103" s="25"/>
    </row>
    <row r="104" spans="9:9" ht="14.5" x14ac:dyDescent="0.35">
      <c r="I104" s="25"/>
    </row>
    <row r="105" spans="9:9" ht="14.5" x14ac:dyDescent="0.35">
      <c r="I105" s="25"/>
    </row>
    <row r="106" spans="9:9" ht="14.5" x14ac:dyDescent="0.35">
      <c r="I106" s="25"/>
    </row>
    <row r="107" spans="9:9" ht="14.5" x14ac:dyDescent="0.35">
      <c r="I107" s="25"/>
    </row>
    <row r="108" spans="9:9" ht="14.5" x14ac:dyDescent="0.35">
      <c r="I108" s="25"/>
    </row>
    <row r="109" spans="9:9" ht="14.5" x14ac:dyDescent="0.35">
      <c r="I109" s="25"/>
    </row>
    <row r="110" spans="9:9" ht="14.5" x14ac:dyDescent="0.35">
      <c r="I110" s="25"/>
    </row>
    <row r="111" spans="9:9" ht="14.5" x14ac:dyDescent="0.35">
      <c r="I111" s="25"/>
    </row>
    <row r="112" spans="9:9" ht="14.5" x14ac:dyDescent="0.35">
      <c r="I112" s="25"/>
    </row>
    <row r="113" spans="9:9" ht="14.5" x14ac:dyDescent="0.35">
      <c r="I113" s="25"/>
    </row>
    <row r="114" spans="9:9" ht="14.5" x14ac:dyDescent="0.35">
      <c r="I114" s="25"/>
    </row>
    <row r="115" spans="9:9" ht="14.5" x14ac:dyDescent="0.35">
      <c r="I115" s="25"/>
    </row>
    <row r="116" spans="9:9" ht="14.5" x14ac:dyDescent="0.35">
      <c r="I116" s="25"/>
    </row>
    <row r="117" spans="9:9" ht="14.5" x14ac:dyDescent="0.35">
      <c r="I117" s="25"/>
    </row>
    <row r="118" spans="9:9" ht="14.5" x14ac:dyDescent="0.35">
      <c r="I118" s="25"/>
    </row>
    <row r="119" spans="9:9" ht="14.5" x14ac:dyDescent="0.35">
      <c r="I119" s="25"/>
    </row>
    <row r="120" spans="9:9" ht="14.5" x14ac:dyDescent="0.35">
      <c r="I120" s="25"/>
    </row>
    <row r="121" spans="9:9" ht="14.5" x14ac:dyDescent="0.35">
      <c r="I121" s="25"/>
    </row>
    <row r="122" spans="9:9" ht="14.5" x14ac:dyDescent="0.35">
      <c r="I122" s="25"/>
    </row>
    <row r="123" spans="9:9" ht="14.5" x14ac:dyDescent="0.35">
      <c r="I123" s="25"/>
    </row>
    <row r="124" spans="9:9" ht="14.5" x14ac:dyDescent="0.35">
      <c r="I124" s="25"/>
    </row>
    <row r="125" spans="9:9" ht="14.5" x14ac:dyDescent="0.35">
      <c r="I125" s="25"/>
    </row>
    <row r="126" spans="9:9" ht="14.5" x14ac:dyDescent="0.35">
      <c r="I126" s="25"/>
    </row>
    <row r="127" spans="9:9" ht="14.5" x14ac:dyDescent="0.35">
      <c r="I127" s="25"/>
    </row>
    <row r="128" spans="9:9" ht="14.5" x14ac:dyDescent="0.35">
      <c r="I128" s="25"/>
    </row>
    <row r="129" spans="9:9" ht="14.5" x14ac:dyDescent="0.35">
      <c r="I129" s="25"/>
    </row>
    <row r="130" spans="9:9" ht="14.5" x14ac:dyDescent="0.35">
      <c r="I130" s="25"/>
    </row>
    <row r="131" spans="9:9" ht="14.5" x14ac:dyDescent="0.35">
      <c r="I131" s="25"/>
    </row>
    <row r="132" spans="9:9" ht="14.5" x14ac:dyDescent="0.35">
      <c r="I132" s="25"/>
    </row>
    <row r="133" spans="9:9" ht="14.5" x14ac:dyDescent="0.35">
      <c r="I133" s="25"/>
    </row>
    <row r="134" spans="9:9" ht="14.5" x14ac:dyDescent="0.35">
      <c r="I134" s="25"/>
    </row>
    <row r="135" spans="9:9" ht="14.5" x14ac:dyDescent="0.35">
      <c r="I135" s="25"/>
    </row>
    <row r="136" spans="9:9" ht="14.5" x14ac:dyDescent="0.35">
      <c r="I136" s="25"/>
    </row>
    <row r="137" spans="9:9" ht="14.5" x14ac:dyDescent="0.35">
      <c r="I137" s="25"/>
    </row>
    <row r="138" spans="9:9" ht="14.5" x14ac:dyDescent="0.35">
      <c r="I138" s="25"/>
    </row>
    <row r="139" spans="9:9" ht="14.5" x14ac:dyDescent="0.35">
      <c r="I139" s="25"/>
    </row>
    <row r="140" spans="9:9" ht="14.5" x14ac:dyDescent="0.35">
      <c r="I140" s="25"/>
    </row>
    <row r="141" spans="9:9" ht="14.5" x14ac:dyDescent="0.35">
      <c r="I141" s="25"/>
    </row>
    <row r="142" spans="9:9" ht="14.5" x14ac:dyDescent="0.35">
      <c r="I142" s="25"/>
    </row>
    <row r="143" spans="9:9" ht="14.5" x14ac:dyDescent="0.35">
      <c r="I143" s="25"/>
    </row>
    <row r="144" spans="9:9" ht="14.5" x14ac:dyDescent="0.35">
      <c r="I144" s="25"/>
    </row>
    <row r="145" spans="9:9" ht="14.5" x14ac:dyDescent="0.35">
      <c r="I145" s="25"/>
    </row>
    <row r="146" spans="9:9" ht="14.5" x14ac:dyDescent="0.35">
      <c r="I146" s="25"/>
    </row>
    <row r="147" spans="9:9" ht="14.5" x14ac:dyDescent="0.35">
      <c r="I147" s="25"/>
    </row>
    <row r="148" spans="9:9" ht="14.5" x14ac:dyDescent="0.35">
      <c r="I148" s="25"/>
    </row>
    <row r="149" spans="9:9" ht="14.5" x14ac:dyDescent="0.35">
      <c r="I149" s="25"/>
    </row>
    <row r="150" spans="9:9" ht="14.5" x14ac:dyDescent="0.35">
      <c r="I150" s="25"/>
    </row>
    <row r="151" spans="9:9" ht="14.5" x14ac:dyDescent="0.35">
      <c r="I151" s="25"/>
    </row>
    <row r="152" spans="9:9" ht="14.5" x14ac:dyDescent="0.35">
      <c r="I152" s="25"/>
    </row>
    <row r="153" spans="9:9" ht="14.5" x14ac:dyDescent="0.35">
      <c r="I153" s="25"/>
    </row>
    <row r="154" spans="9:9" ht="14.5" x14ac:dyDescent="0.35">
      <c r="I154" s="25"/>
    </row>
    <row r="155" spans="9:9" ht="14.5" x14ac:dyDescent="0.35">
      <c r="I155" s="25"/>
    </row>
    <row r="156" spans="9:9" ht="14.5" x14ac:dyDescent="0.35">
      <c r="I156" s="25"/>
    </row>
    <row r="157" spans="9:9" ht="14.5" x14ac:dyDescent="0.35">
      <c r="I157" s="25"/>
    </row>
    <row r="158" spans="9:9" ht="14.5" x14ac:dyDescent="0.35">
      <c r="I158" s="25"/>
    </row>
    <row r="159" spans="9:9" ht="14.5" x14ac:dyDescent="0.35">
      <c r="I159" s="25"/>
    </row>
    <row r="160" spans="9:9" ht="14.5" x14ac:dyDescent="0.35">
      <c r="I160" s="25"/>
    </row>
    <row r="161" spans="9:9" ht="14.5" x14ac:dyDescent="0.35">
      <c r="I161" s="25"/>
    </row>
    <row r="162" spans="9:9" ht="14.5" x14ac:dyDescent="0.35">
      <c r="I162" s="25"/>
    </row>
    <row r="163" spans="9:9" ht="14.5" x14ac:dyDescent="0.35">
      <c r="I163" s="25"/>
    </row>
    <row r="164" spans="9:9" ht="14.5" x14ac:dyDescent="0.35">
      <c r="I164" s="25"/>
    </row>
    <row r="165" spans="9:9" ht="14.5" x14ac:dyDescent="0.35">
      <c r="I165" s="25"/>
    </row>
    <row r="166" spans="9:9" ht="14.5" x14ac:dyDescent="0.35">
      <c r="I166" s="25"/>
    </row>
    <row r="167" spans="9:9" ht="14.5" x14ac:dyDescent="0.35">
      <c r="I167" s="25"/>
    </row>
    <row r="168" spans="9:9" ht="14.5" x14ac:dyDescent="0.35">
      <c r="I168" s="25"/>
    </row>
    <row r="169" spans="9:9" ht="14.5" x14ac:dyDescent="0.35">
      <c r="I169" s="25"/>
    </row>
    <row r="170" spans="9:9" ht="14.5" x14ac:dyDescent="0.35">
      <c r="I170" s="25"/>
    </row>
    <row r="171" spans="9:9" ht="14.5" x14ac:dyDescent="0.35">
      <c r="I171" s="25"/>
    </row>
    <row r="172" spans="9:9" ht="14.5" x14ac:dyDescent="0.35">
      <c r="I172" s="25"/>
    </row>
    <row r="173" spans="9:9" ht="14.5" x14ac:dyDescent="0.35">
      <c r="I173" s="25"/>
    </row>
    <row r="174" spans="9:9" ht="14.5" x14ac:dyDescent="0.35">
      <c r="I174" s="25"/>
    </row>
    <row r="175" spans="9:9" ht="14.5" x14ac:dyDescent="0.35">
      <c r="I175" s="25"/>
    </row>
    <row r="176" spans="9:9" ht="14.5" x14ac:dyDescent="0.35">
      <c r="I176" s="25"/>
    </row>
    <row r="177" spans="9:9" ht="14.5" x14ac:dyDescent="0.35">
      <c r="I177" s="25"/>
    </row>
    <row r="178" spans="9:9" ht="14.5" x14ac:dyDescent="0.35">
      <c r="I178" s="25"/>
    </row>
    <row r="179" spans="9:9" ht="14.5" x14ac:dyDescent="0.35">
      <c r="I179" s="25"/>
    </row>
    <row r="180" spans="9:9" ht="14.5" x14ac:dyDescent="0.35">
      <c r="I180" s="25"/>
    </row>
    <row r="181" spans="9:9" ht="14.5" x14ac:dyDescent="0.35">
      <c r="I181" s="25"/>
    </row>
    <row r="182" spans="9:9" ht="14.5" x14ac:dyDescent="0.35">
      <c r="I182" s="25"/>
    </row>
    <row r="183" spans="9:9" ht="14.5" x14ac:dyDescent="0.35">
      <c r="I183" s="25"/>
    </row>
    <row r="184" spans="9:9" ht="14.5" x14ac:dyDescent="0.35">
      <c r="I184" s="25"/>
    </row>
    <row r="185" spans="9:9" ht="14.5" x14ac:dyDescent="0.35">
      <c r="I185" s="25"/>
    </row>
    <row r="186" spans="9:9" ht="14.5" x14ac:dyDescent="0.35">
      <c r="I186" s="25"/>
    </row>
    <row r="187" spans="9:9" ht="14.5" x14ac:dyDescent="0.35">
      <c r="I187" s="25"/>
    </row>
    <row r="188" spans="9:9" ht="14.5" x14ac:dyDescent="0.35">
      <c r="I188" s="25"/>
    </row>
    <row r="189" spans="9:9" ht="14.5" x14ac:dyDescent="0.35">
      <c r="I189" s="25"/>
    </row>
    <row r="190" spans="9:9" ht="14.5" x14ac:dyDescent="0.35">
      <c r="I190" s="25"/>
    </row>
    <row r="191" spans="9:9" ht="14.5" x14ac:dyDescent="0.35">
      <c r="I191" s="25"/>
    </row>
    <row r="192" spans="9:9" ht="14.5" x14ac:dyDescent="0.35">
      <c r="I192" s="25"/>
    </row>
    <row r="193" spans="9:9" ht="14.5" x14ac:dyDescent="0.35">
      <c r="I193" s="25"/>
    </row>
    <row r="194" spans="9:9" ht="14.5" x14ac:dyDescent="0.35">
      <c r="I194" s="25"/>
    </row>
    <row r="195" spans="9:9" ht="14.5" x14ac:dyDescent="0.35">
      <c r="I195" s="25"/>
    </row>
    <row r="196" spans="9:9" thickBot="1" x14ac:dyDescent="0.4">
      <c r="I196" s="25"/>
    </row>
    <row r="197" spans="9:9" ht="14.5" x14ac:dyDescent="0.35"/>
    <row r="198" spans="9:9" ht="14.5" x14ac:dyDescent="0.35"/>
    <row r="199" spans="9:9" ht="14.5" x14ac:dyDescent="0.35"/>
    <row r="200" spans="9:9" ht="14.5" x14ac:dyDescent="0.35"/>
    <row r="201" spans="9:9" ht="14.5" x14ac:dyDescent="0.35"/>
    <row r="202" spans="9:9" ht="14.5" x14ac:dyDescent="0.35"/>
    <row r="203" spans="9:9" ht="14.5" x14ac:dyDescent="0.35"/>
    <row r="204" spans="9:9" ht="14.5" x14ac:dyDescent="0.35"/>
    <row r="205" spans="9:9" ht="14.5" x14ac:dyDescent="0.35"/>
    <row r="206" spans="9:9" ht="14.5" x14ac:dyDescent="0.35"/>
    <row r="207" spans="9:9" ht="14.5" x14ac:dyDescent="0.35"/>
    <row r="208" spans="9:9"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sheetData>
  <mergeCells count="8">
    <mergeCell ref="A30:I30"/>
    <mergeCell ref="A35:I35"/>
    <mergeCell ref="A1:I1"/>
    <mergeCell ref="A3:I3"/>
    <mergeCell ref="A11:I11"/>
    <mergeCell ref="A19:I19"/>
    <mergeCell ref="A23:I23"/>
    <mergeCell ref="A28:I28"/>
  </mergeCells>
  <phoneticPr fontId="10" type="noConversion"/>
  <pageMargins left="0.45" right="0.45" top="0.74" bottom="0.31" header="0.3" footer="0.3"/>
  <pageSetup paperSize="5" scale="84"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Tzoumas</dc:creator>
  <cp:lastModifiedBy>Alexander Tzoumas</cp:lastModifiedBy>
  <cp:lastPrinted>2023-06-13T12:35:57Z</cp:lastPrinted>
  <dcterms:created xsi:type="dcterms:W3CDTF">2009-11-16T22:13:26Z</dcterms:created>
  <dcterms:modified xsi:type="dcterms:W3CDTF">2023-06-15T17:26:16Z</dcterms:modified>
</cp:coreProperties>
</file>